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AGOSTO 2026\"/>
    </mc:Choice>
  </mc:AlternateContent>
  <xr:revisionPtr revIDLastSave="0" documentId="13_ncr:1_{1F7BE503-E3DF-44E9-9E1D-A6D95E84EEF1}" xr6:coauthVersionLast="47" xr6:coauthVersionMax="47" xr10:uidLastSave="{00000000-0000-0000-0000-000000000000}"/>
  <bookViews>
    <workbookView xWindow="-120" yWindow="-120" windowWidth="29040" windowHeight="15840" xr2:uid="{7AA6260C-0307-4F5A-BBEF-E0CC5AD52856}"/>
  </bookViews>
  <sheets>
    <sheet name="OCTUBRE 2024" sheetId="1" r:id="rId1"/>
  </sheets>
  <definedNames>
    <definedName name="_xlnm.Print_Area" localSheetId="0">'OCTUBRE 2024'!$A$1:$M$75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" l="1"/>
  <c r="L7" i="1"/>
  <c r="G69" i="1"/>
  <c r="H69" i="1"/>
  <c r="J69" i="1"/>
  <c r="K69" i="1"/>
  <c r="L23" i="1"/>
  <c r="M23" i="1" s="1"/>
  <c r="L67" i="1"/>
  <c r="M67" i="1" s="1"/>
  <c r="L59" i="1"/>
  <c r="M59" i="1" s="1"/>
  <c r="L34" i="1"/>
  <c r="M34" i="1" s="1"/>
  <c r="L16" i="1"/>
  <c r="L17" i="1"/>
  <c r="M17" i="1"/>
  <c r="L61" i="1"/>
  <c r="M61" i="1" s="1"/>
  <c r="L60" i="1"/>
  <c r="M60" i="1" s="1"/>
  <c r="L48" i="1"/>
  <c r="M48" i="1" s="1"/>
  <c r="L15" i="1"/>
  <c r="M15" i="1" s="1"/>
  <c r="L33" i="1"/>
  <c r="M33" i="1" s="1"/>
  <c r="L22" i="1"/>
  <c r="M22" i="1" s="1"/>
  <c r="L20" i="1"/>
  <c r="M20" i="1" s="1"/>
  <c r="L26" i="1"/>
  <c r="M26" i="1" s="1"/>
  <c r="L56" i="1"/>
  <c r="M56" i="1" s="1"/>
  <c r="L28" i="1"/>
  <c r="M28" i="1" s="1"/>
  <c r="L8" i="1"/>
  <c r="M8" i="1" s="1"/>
  <c r="L64" i="1"/>
  <c r="M64" i="1" s="1"/>
  <c r="L55" i="1"/>
  <c r="M55" i="1" s="1"/>
  <c r="L51" i="1"/>
  <c r="M51" i="1" s="1"/>
  <c r="L47" i="1"/>
  <c r="M47" i="1" s="1"/>
  <c r="L43" i="1"/>
  <c r="M43" i="1" s="1"/>
  <c r="L42" i="1"/>
  <c r="M42" i="1" s="1"/>
  <c r="L41" i="1"/>
  <c r="M41" i="1" s="1"/>
  <c r="L40" i="1"/>
  <c r="M40" i="1" s="1"/>
  <c r="L39" i="1"/>
  <c r="M39" i="1" s="1"/>
  <c r="L38" i="1"/>
  <c r="M38" i="1" s="1"/>
  <c r="L31" i="1"/>
  <c r="M31" i="1" s="1"/>
  <c r="L27" i="1"/>
  <c r="M27" i="1" s="1"/>
  <c r="L12" i="1"/>
  <c r="M12" i="1" s="1"/>
  <c r="L11" i="1"/>
  <c r="M11" i="1" s="1"/>
  <c r="M16" i="1"/>
  <c r="L69" i="1" l="1"/>
  <c r="M7" i="1"/>
  <c r="M69" i="1" s="1"/>
</calcChain>
</file>

<file path=xl/sharedStrings.xml><?xml version="1.0" encoding="utf-8"?>
<sst xmlns="http://schemas.openxmlformats.org/spreadsheetml/2006/main" count="126" uniqueCount="88">
  <si>
    <t>No.</t>
  </si>
  <si>
    <t>Nombres</t>
  </si>
  <si>
    <t>Sexo</t>
  </si>
  <si>
    <t>VIGENCIA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</si>
  <si>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</si>
  <si>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</si>
  <si>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</si>
  <si>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</si>
  <si>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</si>
  <si>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</si>
  <si>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</si>
  <si>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</si>
  <si>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DEPÁRTAMENTO DE RECURSOS HUMANOS</t>
  </si>
  <si>
    <t>XIOMIBEL GERONIMO BATISTA</t>
  </si>
  <si>
    <t>F</t>
  </si>
  <si>
    <t>ANALISTA LEGAL</t>
  </si>
  <si>
    <t>MARLEINY ULLOLA VICENTE</t>
  </si>
  <si>
    <t>TECNICO DE RECURSOS HUMANOS</t>
  </si>
  <si>
    <t>DEPÁRTAMENTO DE PLANIFICACIÓN Y DESARROLLO</t>
  </si>
  <si>
    <t>CARLOS LORENZO PEÑA MERCEDES</t>
  </si>
  <si>
    <t>M</t>
  </si>
  <si>
    <t>LEANDRO CLAUDIO ALMONTE</t>
  </si>
  <si>
    <t>ELIS PATRICIA PERALTA SURIEL</t>
  </si>
  <si>
    <t>DIRECCION ADMINISTRATIVA Y FINANCIERA</t>
  </si>
  <si>
    <t>BERKIS TERESA PAULINO RODRIGUEZ</t>
  </si>
  <si>
    <t>DIRECTORA ADMINISTRATIVA Y FINANCIERA</t>
  </si>
  <si>
    <t>MERCEDES BENILDA ALFONSECA SUNCAR</t>
  </si>
  <si>
    <t>ENCARGADO DIVISION DE COMPRAS</t>
  </si>
  <si>
    <t>DIRECCIÓN DE CATASTRO MINERO</t>
  </si>
  <si>
    <t>KAREN MASSIEL REYES SURIEL</t>
  </si>
  <si>
    <t>GEOLOGO (A) I</t>
  </si>
  <si>
    <t>DIRECCIÓN DE FISCALIZACION MINERA</t>
  </si>
  <si>
    <t>PEDRO DE LA CRUZ BAUTISTA GARCIA</t>
  </si>
  <si>
    <t>JOEL MUÑOZ SALAZAR</t>
  </si>
  <si>
    <t>SURANIS EVANGELISTA NUÑEZ PERALTA</t>
  </si>
  <si>
    <t>ANALISTA FINANCIERO</t>
  </si>
  <si>
    <t>ANDREINA DEL CARMEN FAJARDO ARAUJO</t>
  </si>
  <si>
    <t>ESTEFANY ESTHEL BELEN SANCHEZ</t>
  </si>
  <si>
    <t>PEDRO PABLO HENRIQUEZ LIRIANO</t>
  </si>
  <si>
    <t>COORDINADOR REGIONAL</t>
  </si>
  <si>
    <t>DEPÁRTAMENTO DE FISCALIZACION DE MINAS Y PLANTAS DE BENEFICIOS</t>
  </si>
  <si>
    <t>RAMON ESTEBAN MARTE GONZALEZ</t>
  </si>
  <si>
    <t>ENCARGADO DEPARTAMENTO FISCALIZACION</t>
  </si>
  <si>
    <t>DEPÁRTAMENTO DE AMBIENTE Y SEGURIDAD MINERA</t>
  </si>
  <si>
    <t>RICARDO REYNOSO VILLAFAÑA</t>
  </si>
  <si>
    <t>SECCION DE COMPENSACION AMBIENTAL</t>
  </si>
  <si>
    <t>SHAMUEL MUÑOZ RIVERA</t>
  </si>
  <si>
    <t>TECNICO DE MINERIA ARTESANAL</t>
  </si>
  <si>
    <t>DIRECCION DE MINERIA ARTESANAL</t>
  </si>
  <si>
    <t>LUIS MANUEL ACOSTA</t>
  </si>
  <si>
    <t>GEOLOGO II</t>
  </si>
  <si>
    <t>MARIA JOSEFINA ALTAGRACIA LIRIANO P</t>
  </si>
  <si>
    <t>GEOLOGO I</t>
  </si>
  <si>
    <t>DANIEL QUEZADA HEREDIA</t>
  </si>
  <si>
    <t>DIRECCIÓN DE PROYECTOS DE RECURSOS MINEROS</t>
  </si>
  <si>
    <t>LOURDES ELIANA DOMINGUEZ RONDON</t>
  </si>
  <si>
    <t>GEOLOGO (A)</t>
  </si>
  <si>
    <t>DIVISIÓN DE CONTABILIDAD</t>
  </si>
  <si>
    <t>LEOPOLDO GONZALEZ</t>
  </si>
  <si>
    <t>AUXILIAR PEQUEÑA MINERIA</t>
  </si>
  <si>
    <t>TOTAL GENERAL</t>
  </si>
  <si>
    <t>SECCION DE COMUNICACIONES</t>
  </si>
  <si>
    <t>DEPARTAMENTO JURIDICO</t>
  </si>
  <si>
    <t>BETSSY GERALI PEREZ VENTURA</t>
  </si>
  <si>
    <t>ENCARGADO DEPARTAMENTO PLANIFICACION</t>
  </si>
  <si>
    <t>MARIBEL GONZALEZ SEPULVEDA</t>
  </si>
  <si>
    <t>VICTOR ENRIQUE VIZCAINO GUZMAN</t>
  </si>
  <si>
    <t>CONTADOR (A)</t>
  </si>
  <si>
    <t>FRAYLIN ANTONIO TAVERAS MOYA</t>
  </si>
  <si>
    <t>ING. AGROFORESTAL</t>
  </si>
  <si>
    <t>ANALISTA DE PLANIFICACION</t>
  </si>
  <si>
    <t>RELACIONADOR PUBLICO</t>
  </si>
  <si>
    <t>DEPARTAMENTO TECNOLOGIAS DE LA INFORMACION Y COMUNICACIÓN</t>
  </si>
  <si>
    <t>RICARDO DE JESUS GARCIA PAREDES</t>
  </si>
  <si>
    <t>ADMINISTRADOR DE REDES Y COMUNICACIONES</t>
  </si>
  <si>
    <t>DEPARTAMENTO DE CARTOFRAFIA DE CONCESIONES MINERAS</t>
  </si>
  <si>
    <t>ISMAEL FRANCISCO GUERRERO GERONIMO</t>
  </si>
  <si>
    <t>AGRIMENSOR</t>
  </si>
  <si>
    <t>ENCARGADO DE OFICINAS REGIONALES (SANCHEZ RAMIREZ)</t>
  </si>
  <si>
    <t>ENCARGADO DE SECCIONES DE COORDINACION DE DISTRITOS MINEROS</t>
  </si>
  <si>
    <t>LUSSANDRYS DE LA CRUZ MANZUETA</t>
  </si>
  <si>
    <t>MELANIE CRISTINA UREÑA TAVAREZ</t>
  </si>
  <si>
    <t>PARALEGAL</t>
  </si>
  <si>
    <t>HILLARY EVANGELISTA GUZMAN CRUZ</t>
  </si>
  <si>
    <t>WIKELSON DIAZ ALCANTARA</t>
  </si>
  <si>
    <t>SOPORTE TECNICO INFORMATICO</t>
  </si>
  <si>
    <t>SUELDOS PERSONAL TEMPORAL CORRESPONDIENTE AL MES DE AGOSTO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</si>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</sst>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right"/>
    </xf>
    <xf numFmtId="4" fontId="0" fillId="0" borderId="7" xfId="0" applyNumberFormat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4" fontId="1" fillId="0" borderId="1" xfId="0" applyNumberFormat="1" applyFont="1" applyBorder="1"/>
    <xf numFmtId="4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312084</xdr:colOff>
      <xdr:row>69</xdr:row>
      <xdr:rowOff>82925</xdr:rowOff>
    </xdr:from>
    <xdr:to>
      <xdr:col>2</xdr:col>
      <xdr:colOff>358588</xdr:colOff>
      <xdr:row>75</xdr:row>
      <xdr:rowOff>212913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1252FB-ED9A-41B8-A37F-8EEB1F923B65}"/>
            </a:ext>
          </a:extLst>
        </xdr:cNvPr>
        <xdr:cNvSpPr txBox="1"/>
      </xdr:nvSpPr>
      <xdr:spPr>
        <a:xfrm>
          <a:off x="312084" y="15075275"/>
          <a:ext cx="2884954" cy="17873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 por:</a:t>
          </a:r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Enc. Sec.</a:t>
          </a:r>
          <a:r>
            <a:rPr lang="es-DO" sz="1300" baseline="0"/>
            <a:t> Registro Control y Nominas</a:t>
          </a:r>
        </a:p>
        <a:p>
          <a:pPr algn="ctr"/>
          <a:r>
            <a:rPr lang="es-DO" sz="1300" baseline="0"/>
            <a:t>Departamento de Recursos Humanos</a:t>
          </a:r>
          <a:endParaRPr lang="es-DO" sz="1300"/>
        </a:p>
      </xdr:txBody>
    </xdr:sp>
    <xdr:clientData/>
  </xdr:twoCellAnchor>
  <xdr:twoCellAnchor>
    <xdr:from>
      <xdr:col>4</xdr:col>
      <xdr:colOff>466164</xdr:colOff>
      <xdr:row>69</xdr:row>
      <xdr:rowOff>68360</xdr:rowOff>
    </xdr:from>
    <xdr:to>
      <xdr:col>6</xdr:col>
      <xdr:colOff>356299</xdr:colOff>
      <xdr:row>75</xdr:row>
      <xdr:rowOff>168652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7D4F69-A0FB-4EF7-ACB4-F86386F74250}"/>
            </a:ext>
          </a:extLst>
        </xdr:cNvPr>
        <xdr:cNvSpPr txBox="1"/>
      </xdr:nvSpPr>
      <xdr:spPr>
        <a:xfrm>
          <a:off x="4399989" y="15060710"/>
          <a:ext cx="3252460" cy="1757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 por:</a:t>
          </a:r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Responsable</a:t>
          </a:r>
          <a:r>
            <a:rPr lang="es-DO" sz="1300" baseline="0"/>
            <a:t> Financiero</a:t>
          </a:r>
          <a:endParaRPr lang="es-DO" sz="1300"/>
        </a:p>
      </xdr:txBody>
    </xdr:sp>
    <xdr:clientData/>
  </xdr:twoCellAnchor>
  <xdr:twoCellAnchor>
    <xdr:from>
      <xdr:col>8</xdr:col>
      <xdr:colOff>548528</xdr:colOff>
      <xdr:row>69</xdr:row>
      <xdr:rowOff>50990</xdr:rowOff>
    </xdr:from>
    <xdr:to>
      <xdr:col>11</xdr:col>
      <xdr:colOff>729025</xdr:colOff>
      <xdr:row>76</xdr:row>
      <xdr:rowOff>41464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ED40BD1-1850-4961-ABAF-D66FE3D9F708}"/>
            </a:ext>
          </a:extLst>
        </xdr:cNvPr>
        <xdr:cNvSpPr txBox="1"/>
      </xdr:nvSpPr>
      <xdr:spPr>
        <a:xfrm>
          <a:off x="9282953" y="15043340"/>
          <a:ext cx="2399822" cy="1924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 por:</a:t>
          </a:r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EDD3-BC0E-4E33-A7F3-C01881973637}">
  <sheetPr>
    <pageSetUpPr fitToPage="1"/>
  </sheetPr>
  <dimension ref="A1:Q217"/>
  <sheetViews>
    <sheetView tabSelected="1" topLeftCell="A43" zoomScaleNormal="100" zoomScaleSheetLayoutView="100" workbookViewId="0">
      <selection activeCell="A72" sqref="A72"/>
    </sheetView>
  </sheetViews>
  <sheetFormatPr baseColWidth="10" defaultRowHeight="21.95" customHeight="1" x14ac:dyDescent="0.25"/>
  <cols>
    <col min="1" max="1" width="4.85546875" customWidth="1"/>
    <col min="2" max="2" width="37.7109375" customWidth="1"/>
    <col min="3" max="3" width="6.28515625" customWidth="1"/>
    <col min="4" max="4" width="11.140625" customWidth="1"/>
    <col min="5" max="5" width="11.28515625" customWidth="1"/>
    <col min="6" max="6" width="39.140625" customWidth="1"/>
    <col min="7" max="7" width="14.28515625" customWidth="1"/>
    <col min="8" max="8" width="9.7109375" customWidth="1"/>
    <col min="9" max="9" width="18.5703125" customWidth="1"/>
    <col min="10" max="10" width="10.42578125" customWidth="1"/>
    <col min="12" max="12" width="11.85546875" bestFit="1" customWidth="1"/>
    <col min="13" max="13" width="13.5703125" customWidth="1"/>
  </cols>
  <sheetData>
    <row r="1" spans="1:17" ht="21.95" customHeight="1" x14ac:dyDescent="0.25">
      <c r="A1" s="45" t="s">
        <v>86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7" ht="21.9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7" ht="13.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7" ht="21.95" customHeight="1" x14ac:dyDescent="0.25">
      <c r="A4" s="3" t="s">
        <v>0</v>
      </c>
      <c r="B4" s="3" t="s">
        <v>1</v>
      </c>
      <c r="C4" s="3" t="s">
        <v>2</v>
      </c>
      <c r="D4" s="42" t="s">
        <v>3</v>
      </c>
      <c r="E4" s="44"/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</row>
    <row r="5" spans="1:17" ht="21.95" customHeight="1" x14ac:dyDescent="0.25">
      <c r="A5" s="30" t="s">
        <v>12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7" ht="6.7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7" ht="21.95" customHeight="1" x14ac:dyDescent="0.25">
      <c r="A7" s="4">
        <v>1</v>
      </c>
      <c r="B7" s="5" t="s">
        <v>16</v>
      </c>
      <c r="C7" s="4" t="s">
        <v>14</v>
      </c>
      <c r="D7" s="6">
        <v>46054</v>
      </c>
      <c r="E7" s="6">
        <v>46234</v>
      </c>
      <c r="F7" s="5" t="s">
        <v>17</v>
      </c>
      <c r="G7" s="7">
        <v>39000</v>
      </c>
      <c r="H7" s="8">
        <v>1119.3</v>
      </c>
      <c r="I7" s="8">
        <v>301.52</v>
      </c>
      <c r="J7" s="8">
        <v>1185.5999999999999</v>
      </c>
      <c r="K7" s="8">
        <v>225</v>
      </c>
      <c r="L7" s="8">
        <f>H7+I7+J7+K7</f>
        <v>2831.42</v>
      </c>
      <c r="M7" s="8">
        <f>G7-L7</f>
        <v>36168.58</v>
      </c>
      <c r="Q7" s="1"/>
    </row>
    <row r="8" spans="1:17" ht="21.95" customHeight="1" x14ac:dyDescent="0.25">
      <c r="A8" s="4">
        <v>2</v>
      </c>
      <c r="B8" s="5" t="s">
        <v>63</v>
      </c>
      <c r="C8" s="4" t="s">
        <v>14</v>
      </c>
      <c r="D8" s="6">
        <v>46054</v>
      </c>
      <c r="E8" s="6">
        <v>46234</v>
      </c>
      <c r="F8" s="5" t="s">
        <v>17</v>
      </c>
      <c r="G8" s="7">
        <v>39000</v>
      </c>
      <c r="H8" s="8">
        <v>1119.3</v>
      </c>
      <c r="I8" s="8">
        <v>301.52</v>
      </c>
      <c r="J8" s="8">
        <v>1185.5999999999999</v>
      </c>
      <c r="K8" s="8">
        <v>1825</v>
      </c>
      <c r="L8" s="8">
        <f>H8+I8+J8+K8</f>
        <v>4431.42</v>
      </c>
      <c r="M8" s="8">
        <f>G8-L8</f>
        <v>34568.58</v>
      </c>
      <c r="Q8" s="1"/>
    </row>
    <row r="9" spans="1:17" ht="21.95" customHeight="1" x14ac:dyDescent="0.25">
      <c r="A9" s="30" t="s">
        <v>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7" ht="4.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7" ht="31.5" customHeight="1" x14ac:dyDescent="0.25">
      <c r="A11" s="9">
        <v>3</v>
      </c>
      <c r="B11" s="10" t="s">
        <v>19</v>
      </c>
      <c r="C11" s="9" t="s">
        <v>20</v>
      </c>
      <c r="D11" s="6">
        <v>46054</v>
      </c>
      <c r="E11" s="6">
        <v>46234</v>
      </c>
      <c r="F11" s="11" t="s">
        <v>64</v>
      </c>
      <c r="G11" s="8">
        <v>118000</v>
      </c>
      <c r="H11" s="8">
        <v>3386.6</v>
      </c>
      <c r="I11" s="8">
        <v>16339.42</v>
      </c>
      <c r="J11" s="8">
        <v>3587.2</v>
      </c>
      <c r="K11" s="8">
        <v>1378.97</v>
      </c>
      <c r="L11" s="8">
        <f>SUM(H11:K11)</f>
        <v>24692.190000000002</v>
      </c>
      <c r="M11" s="8">
        <f>G11-L11</f>
        <v>93307.81</v>
      </c>
    </row>
    <row r="12" spans="1:17" ht="21.95" customHeight="1" x14ac:dyDescent="0.25">
      <c r="A12" s="9">
        <v>4</v>
      </c>
      <c r="B12" s="10" t="s">
        <v>21</v>
      </c>
      <c r="C12" s="9" t="s">
        <v>20</v>
      </c>
      <c r="D12" s="6">
        <v>46054</v>
      </c>
      <c r="E12" s="6">
        <v>46234</v>
      </c>
      <c r="F12" s="10" t="s">
        <v>70</v>
      </c>
      <c r="G12" s="8">
        <v>80000</v>
      </c>
      <c r="H12" s="8">
        <v>2296</v>
      </c>
      <c r="I12" s="8">
        <v>7400.87</v>
      </c>
      <c r="J12" s="8">
        <v>2432</v>
      </c>
      <c r="K12" s="8">
        <v>2471.88</v>
      </c>
      <c r="L12" s="8">
        <f>SUM(H12:K12)</f>
        <v>14600.75</v>
      </c>
      <c r="M12" s="8">
        <f>G12-L12</f>
        <v>65399.25</v>
      </c>
    </row>
    <row r="13" spans="1:17" ht="21.95" customHeight="1" x14ac:dyDescent="0.25">
      <c r="A13" s="30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7" ht="6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7" ht="21.95" customHeight="1" x14ac:dyDescent="0.25">
      <c r="A15" s="4">
        <v>5</v>
      </c>
      <c r="B15" s="5" t="s">
        <v>65</v>
      </c>
      <c r="C15" s="4" t="s">
        <v>14</v>
      </c>
      <c r="D15" s="6">
        <v>46054</v>
      </c>
      <c r="E15" s="6">
        <v>46234</v>
      </c>
      <c r="F15" s="5" t="s">
        <v>15</v>
      </c>
      <c r="G15" s="7">
        <v>65000</v>
      </c>
      <c r="H15" s="8">
        <v>1865.5</v>
      </c>
      <c r="I15" s="8">
        <v>4427.58</v>
      </c>
      <c r="J15" s="8">
        <v>1976</v>
      </c>
      <c r="K15" s="8">
        <v>225</v>
      </c>
      <c r="L15" s="8">
        <f>SUM(H15:K15)</f>
        <v>8494.08</v>
      </c>
      <c r="M15" s="8">
        <f>G15-L15</f>
        <v>56505.919999999998</v>
      </c>
    </row>
    <row r="16" spans="1:17" ht="21.95" customHeight="1" x14ac:dyDescent="0.25">
      <c r="A16" s="4">
        <v>6</v>
      </c>
      <c r="B16" s="5" t="s">
        <v>13</v>
      </c>
      <c r="C16" s="4" t="s">
        <v>14</v>
      </c>
      <c r="D16" s="6">
        <v>46054</v>
      </c>
      <c r="E16" s="6">
        <v>46234</v>
      </c>
      <c r="F16" s="5" t="s">
        <v>15</v>
      </c>
      <c r="G16" s="7">
        <v>55000</v>
      </c>
      <c r="H16" s="8">
        <v>1578.5</v>
      </c>
      <c r="I16" s="8">
        <v>2271.71</v>
      </c>
      <c r="J16" s="8">
        <v>1672</v>
      </c>
      <c r="K16" s="8">
        <v>12494.78</v>
      </c>
      <c r="L16" s="8">
        <f t="shared" ref="L16:L17" si="0">SUM(H16:K16)</f>
        <v>18016.990000000002</v>
      </c>
      <c r="M16" s="8">
        <f>G16-L16</f>
        <v>36983.009999999995</v>
      </c>
    </row>
    <row r="17" spans="1:16" ht="21.95" customHeight="1" x14ac:dyDescent="0.25">
      <c r="A17" s="4">
        <v>7</v>
      </c>
      <c r="B17" s="10" t="s">
        <v>81</v>
      </c>
      <c r="C17" s="9" t="s">
        <v>14</v>
      </c>
      <c r="D17" s="6">
        <v>45962</v>
      </c>
      <c r="E17" s="6">
        <v>46142</v>
      </c>
      <c r="F17" s="10" t="s">
        <v>82</v>
      </c>
      <c r="G17" s="8">
        <v>40000</v>
      </c>
      <c r="H17" s="8">
        <v>1148</v>
      </c>
      <c r="I17" s="8">
        <v>442.65</v>
      </c>
      <c r="J17" s="8">
        <v>1216</v>
      </c>
      <c r="K17" s="8">
        <v>225</v>
      </c>
      <c r="L17" s="8">
        <f t="shared" si="0"/>
        <v>3031.65</v>
      </c>
      <c r="M17" s="8">
        <f t="shared" ref="M17" si="1">G17-L17</f>
        <v>36968.35</v>
      </c>
    </row>
    <row r="18" spans="1:16" ht="21.95" customHeight="1" x14ac:dyDescent="0.25">
      <c r="A18" s="32" t="s">
        <v>61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1"/>
    </row>
    <row r="19" spans="1:16" ht="3" customHeight="1" x14ac:dyDescent="0.25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P19" s="1"/>
    </row>
    <row r="20" spans="1:16" ht="21.95" customHeight="1" x14ac:dyDescent="0.25">
      <c r="A20" s="9">
        <v>8</v>
      </c>
      <c r="B20" s="10" t="s">
        <v>22</v>
      </c>
      <c r="C20" s="9" t="s">
        <v>14</v>
      </c>
      <c r="D20" s="6">
        <v>46054</v>
      </c>
      <c r="E20" s="6">
        <v>46234</v>
      </c>
      <c r="F20" s="10" t="s">
        <v>71</v>
      </c>
      <c r="G20" s="8">
        <v>55000</v>
      </c>
      <c r="H20" s="8">
        <v>1578.5</v>
      </c>
      <c r="I20" s="8">
        <v>2559.6799999999998</v>
      </c>
      <c r="J20" s="8">
        <v>1672</v>
      </c>
      <c r="K20" s="8">
        <v>1602.14</v>
      </c>
      <c r="L20" s="8">
        <f>SUM(H20:K20)</f>
        <v>7412.3200000000006</v>
      </c>
      <c r="M20" s="8">
        <f t="shared" ref="M20" si="2">G20-L20</f>
        <v>47587.68</v>
      </c>
    </row>
    <row r="21" spans="1:16" ht="21.95" customHeight="1" x14ac:dyDescent="0.25">
      <c r="A21" s="42" t="s">
        <v>72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pans="1:16" ht="31.5" customHeight="1" x14ac:dyDescent="0.25">
      <c r="A22" s="9">
        <v>9</v>
      </c>
      <c r="B22" s="10" t="s">
        <v>73</v>
      </c>
      <c r="C22" s="9" t="s">
        <v>20</v>
      </c>
      <c r="D22" s="6">
        <v>46054</v>
      </c>
      <c r="E22" s="6">
        <v>46234</v>
      </c>
      <c r="F22" s="11" t="s">
        <v>74</v>
      </c>
      <c r="G22" s="8">
        <v>70000</v>
      </c>
      <c r="H22" s="8">
        <v>2009</v>
      </c>
      <c r="I22" s="8">
        <v>5368.48</v>
      </c>
      <c r="J22" s="8">
        <v>2128</v>
      </c>
      <c r="K22" s="8">
        <v>1725</v>
      </c>
      <c r="L22" s="8">
        <f>SUM(H22:K22)</f>
        <v>11230.48</v>
      </c>
      <c r="M22" s="8">
        <f>G22-L22</f>
        <v>58769.520000000004</v>
      </c>
    </row>
    <row r="23" spans="1:16" ht="31.5" customHeight="1" x14ac:dyDescent="0.25">
      <c r="A23" s="9">
        <v>10</v>
      </c>
      <c r="B23" s="10" t="s">
        <v>84</v>
      </c>
      <c r="C23" s="9" t="s">
        <v>20</v>
      </c>
      <c r="D23" s="6">
        <v>46204</v>
      </c>
      <c r="E23" s="6">
        <v>46387</v>
      </c>
      <c r="F23" s="11" t="s">
        <v>85</v>
      </c>
      <c r="G23" s="8">
        <v>43000</v>
      </c>
      <c r="H23" s="8">
        <v>1234.0999999999999</v>
      </c>
      <c r="I23" s="8">
        <v>866.06</v>
      </c>
      <c r="J23" s="8">
        <v>1307.2</v>
      </c>
      <c r="K23" s="8">
        <v>25</v>
      </c>
      <c r="L23" s="8">
        <f>SUM(H23:K23)</f>
        <v>3432.3599999999997</v>
      </c>
      <c r="M23" s="8">
        <f>G23-L23</f>
        <v>39567.64</v>
      </c>
    </row>
    <row r="24" spans="1:16" ht="21.95" customHeight="1" x14ac:dyDescent="0.25">
      <c r="A24" s="32" t="s">
        <v>23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4"/>
    </row>
    <row r="25" spans="1:16" ht="8.25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7"/>
    </row>
    <row r="26" spans="1:16" ht="21.95" customHeight="1" x14ac:dyDescent="0.25">
      <c r="A26" s="9">
        <v>11</v>
      </c>
      <c r="B26" s="10" t="s">
        <v>24</v>
      </c>
      <c r="C26" s="9" t="s">
        <v>14</v>
      </c>
      <c r="D26" s="6">
        <v>46054</v>
      </c>
      <c r="E26" s="6">
        <v>46234</v>
      </c>
      <c r="F26" s="10" t="s">
        <v>25</v>
      </c>
      <c r="G26" s="8">
        <v>140000</v>
      </c>
      <c r="H26" s="8">
        <v>4018</v>
      </c>
      <c r="I26" s="8">
        <v>21514.37</v>
      </c>
      <c r="J26" s="8">
        <v>4256</v>
      </c>
      <c r="K26" s="8">
        <v>3123.23</v>
      </c>
      <c r="L26" s="8">
        <f>SUM(H26:K26)</f>
        <v>32911.599999999999</v>
      </c>
      <c r="M26" s="8">
        <f>G26-L26</f>
        <v>107088.4</v>
      </c>
    </row>
    <row r="27" spans="1:16" ht="21.95" customHeight="1" x14ac:dyDescent="0.25">
      <c r="A27" s="9">
        <v>12</v>
      </c>
      <c r="B27" s="10" t="s">
        <v>26</v>
      </c>
      <c r="C27" s="9" t="s">
        <v>14</v>
      </c>
      <c r="D27" s="6">
        <v>46054</v>
      </c>
      <c r="E27" s="6">
        <v>46234</v>
      </c>
      <c r="F27" s="10" t="s">
        <v>27</v>
      </c>
      <c r="G27" s="8">
        <v>100000</v>
      </c>
      <c r="H27" s="8">
        <v>2870</v>
      </c>
      <c r="I27" s="8">
        <v>12105.37</v>
      </c>
      <c r="J27" s="8">
        <v>3040</v>
      </c>
      <c r="K27" s="8">
        <v>997.13</v>
      </c>
      <c r="L27" s="8">
        <f t="shared" ref="L27:L28" si="3">SUM(H27:K27)</f>
        <v>19012.500000000004</v>
      </c>
      <c r="M27" s="8">
        <f t="shared" ref="M27:M28" si="4">G27-L27</f>
        <v>80987.5</v>
      </c>
    </row>
    <row r="28" spans="1:16" ht="21.95" customHeight="1" x14ac:dyDescent="0.25">
      <c r="A28" s="9">
        <v>13</v>
      </c>
      <c r="B28" s="10" t="s">
        <v>66</v>
      </c>
      <c r="C28" s="9" t="s">
        <v>20</v>
      </c>
      <c r="D28" s="12">
        <v>45809</v>
      </c>
      <c r="E28" s="12">
        <v>45991</v>
      </c>
      <c r="F28" s="10" t="s">
        <v>67</v>
      </c>
      <c r="G28" s="8">
        <v>36000</v>
      </c>
      <c r="H28" s="8">
        <v>1033.2</v>
      </c>
      <c r="I28" s="8">
        <v>0</v>
      </c>
      <c r="J28" s="8">
        <v>1094.4000000000001</v>
      </c>
      <c r="K28" s="8">
        <v>1725</v>
      </c>
      <c r="L28" s="8">
        <f t="shared" si="3"/>
        <v>3852.6000000000004</v>
      </c>
      <c r="M28" s="8">
        <f t="shared" si="4"/>
        <v>32147.4</v>
      </c>
    </row>
    <row r="29" spans="1:16" ht="19.5" customHeight="1" x14ac:dyDescent="0.25">
      <c r="A29" s="30" t="s">
        <v>28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6" ht="6" hidden="1" customHeight="1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6" ht="21.95" customHeight="1" x14ac:dyDescent="0.25">
      <c r="A31" s="4">
        <v>14</v>
      </c>
      <c r="B31" s="10" t="s">
        <v>29</v>
      </c>
      <c r="C31" s="9" t="s">
        <v>14</v>
      </c>
      <c r="D31" s="6">
        <v>46054</v>
      </c>
      <c r="E31" s="6">
        <v>46234</v>
      </c>
      <c r="F31" s="10" t="s">
        <v>30</v>
      </c>
      <c r="G31" s="8">
        <v>60000</v>
      </c>
      <c r="H31" s="8">
        <v>1722</v>
      </c>
      <c r="I31" s="8">
        <v>3486.68</v>
      </c>
      <c r="J31" s="8">
        <v>1824</v>
      </c>
      <c r="K31" s="8">
        <v>225</v>
      </c>
      <c r="L31" s="8">
        <f>SUM(H31:K31)</f>
        <v>7257.68</v>
      </c>
      <c r="M31" s="8">
        <f>G31-L31</f>
        <v>52742.32</v>
      </c>
    </row>
    <row r="32" spans="1:16" ht="21.95" customHeight="1" x14ac:dyDescent="0.25">
      <c r="A32" s="39" t="s">
        <v>75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6" ht="21.95" customHeight="1" x14ac:dyDescent="0.25">
      <c r="A33" s="4">
        <v>15</v>
      </c>
      <c r="B33" s="10" t="s">
        <v>76</v>
      </c>
      <c r="C33" s="9" t="s">
        <v>20</v>
      </c>
      <c r="D33" s="6">
        <v>46054</v>
      </c>
      <c r="E33" s="6">
        <v>46234</v>
      </c>
      <c r="F33" s="10" t="s">
        <v>77</v>
      </c>
      <c r="G33" s="8">
        <v>50000</v>
      </c>
      <c r="H33" s="8">
        <v>1435</v>
      </c>
      <c r="I33" s="8">
        <v>1278.07</v>
      </c>
      <c r="J33" s="8">
        <v>1520</v>
      </c>
      <c r="K33" s="8">
        <v>4064.56</v>
      </c>
      <c r="L33" s="8">
        <f>SUM(H33:K33)</f>
        <v>8297.6299999999992</v>
      </c>
      <c r="M33" s="8">
        <f>G33-L33</f>
        <v>41702.370000000003</v>
      </c>
    </row>
    <row r="34" spans="1:16" ht="21.95" customHeight="1" x14ac:dyDescent="0.25">
      <c r="A34" s="4">
        <v>16</v>
      </c>
      <c r="B34" s="10" t="s">
        <v>83</v>
      </c>
      <c r="C34" s="9" t="s">
        <v>14</v>
      </c>
      <c r="D34" s="6">
        <v>46178</v>
      </c>
      <c r="E34" s="6">
        <v>46361</v>
      </c>
      <c r="F34" s="10" t="s">
        <v>77</v>
      </c>
      <c r="G34" s="8">
        <v>55000</v>
      </c>
      <c r="H34" s="8">
        <v>1578.5</v>
      </c>
      <c r="I34" s="8">
        <v>2559.6799999999998</v>
      </c>
      <c r="J34" s="8">
        <v>1672</v>
      </c>
      <c r="K34" s="8">
        <v>1525</v>
      </c>
      <c r="L34" s="8">
        <f>SUM(H34:K34)</f>
        <v>7335.18</v>
      </c>
      <c r="M34" s="8">
        <f>G34-L34</f>
        <v>47664.82</v>
      </c>
    </row>
    <row r="35" spans="1:16" ht="21.95" customHeight="1" x14ac:dyDescent="0.25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6" ht="21.95" customHeight="1" x14ac:dyDescent="0.25">
      <c r="A36" s="30" t="s">
        <v>31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6" ht="6.75" customHeight="1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6" ht="27.75" customHeight="1" x14ac:dyDescent="0.25">
      <c r="A38" s="4">
        <v>17</v>
      </c>
      <c r="B38" s="10" t="s">
        <v>32</v>
      </c>
      <c r="C38" s="9" t="s">
        <v>20</v>
      </c>
      <c r="D38" s="6">
        <v>46054</v>
      </c>
      <c r="E38" s="6">
        <v>46234</v>
      </c>
      <c r="F38" s="11" t="s">
        <v>78</v>
      </c>
      <c r="G38" s="8">
        <v>90000</v>
      </c>
      <c r="H38" s="8">
        <v>2583</v>
      </c>
      <c r="I38" s="8">
        <v>9753.1200000000008</v>
      </c>
      <c r="J38" s="8">
        <v>2736</v>
      </c>
      <c r="K38" s="8">
        <v>25</v>
      </c>
      <c r="L38" s="8">
        <f>SUM(H38:K38)</f>
        <v>15097.12</v>
      </c>
      <c r="M38" s="8">
        <f>G38-L38</f>
        <v>74902.880000000005</v>
      </c>
    </row>
    <row r="39" spans="1:16" ht="21.95" customHeight="1" x14ac:dyDescent="0.25">
      <c r="A39" s="4">
        <v>18</v>
      </c>
      <c r="B39" s="10" t="s">
        <v>33</v>
      </c>
      <c r="C39" s="9" t="s">
        <v>20</v>
      </c>
      <c r="D39" s="12">
        <v>45931</v>
      </c>
      <c r="E39" s="12">
        <v>46112</v>
      </c>
      <c r="F39" s="10" t="s">
        <v>30</v>
      </c>
      <c r="G39" s="8">
        <v>75000</v>
      </c>
      <c r="H39" s="8">
        <v>2152.5</v>
      </c>
      <c r="I39" s="8">
        <v>5541.46</v>
      </c>
      <c r="J39" s="8">
        <v>2280</v>
      </c>
      <c r="K39" s="8">
        <v>3864.56</v>
      </c>
      <c r="L39" s="8">
        <f t="shared" ref="L39:L43" si="5">SUM(H39:K39)</f>
        <v>13838.519999999999</v>
      </c>
      <c r="M39" s="8">
        <f t="shared" ref="M39:M43" si="6">G39-L39</f>
        <v>61161.48</v>
      </c>
    </row>
    <row r="40" spans="1:16" ht="21.95" customHeight="1" x14ac:dyDescent="0.25">
      <c r="A40" s="4">
        <v>19</v>
      </c>
      <c r="B40" s="10" t="s">
        <v>34</v>
      </c>
      <c r="C40" s="9" t="s">
        <v>14</v>
      </c>
      <c r="D40" s="6">
        <v>46054</v>
      </c>
      <c r="E40" s="6">
        <v>46234</v>
      </c>
      <c r="F40" s="10" t="s">
        <v>35</v>
      </c>
      <c r="G40" s="8">
        <v>75000</v>
      </c>
      <c r="H40" s="8">
        <v>2152.5</v>
      </c>
      <c r="I40" s="8">
        <v>6309.38</v>
      </c>
      <c r="J40" s="8">
        <v>2280</v>
      </c>
      <c r="K40" s="8">
        <v>225</v>
      </c>
      <c r="L40" s="8">
        <f t="shared" si="5"/>
        <v>10966.880000000001</v>
      </c>
      <c r="M40" s="8">
        <f t="shared" si="6"/>
        <v>64033.119999999995</v>
      </c>
    </row>
    <row r="41" spans="1:16" ht="21.95" customHeight="1" x14ac:dyDescent="0.25">
      <c r="A41" s="4">
        <v>20</v>
      </c>
      <c r="B41" s="10" t="s">
        <v>36</v>
      </c>
      <c r="C41" s="9" t="s">
        <v>14</v>
      </c>
      <c r="D41" s="6">
        <v>46054</v>
      </c>
      <c r="E41" s="6">
        <v>46234</v>
      </c>
      <c r="F41" s="10" t="s">
        <v>30</v>
      </c>
      <c r="G41" s="8">
        <v>75000</v>
      </c>
      <c r="H41" s="8">
        <v>2152.5</v>
      </c>
      <c r="I41" s="8">
        <v>6309.38</v>
      </c>
      <c r="J41" s="8">
        <v>2280</v>
      </c>
      <c r="K41" s="8">
        <v>225</v>
      </c>
      <c r="L41" s="8">
        <f t="shared" si="5"/>
        <v>10966.880000000001</v>
      </c>
      <c r="M41" s="8">
        <f t="shared" si="6"/>
        <v>64033.119999999995</v>
      </c>
    </row>
    <row r="42" spans="1:16" ht="21.95" customHeight="1" x14ac:dyDescent="0.25">
      <c r="A42" s="4">
        <v>21</v>
      </c>
      <c r="B42" s="10" t="s">
        <v>37</v>
      </c>
      <c r="C42" s="9" t="s">
        <v>14</v>
      </c>
      <c r="D42" s="6">
        <v>46054</v>
      </c>
      <c r="E42" s="6">
        <v>46234</v>
      </c>
      <c r="F42" s="10" t="s">
        <v>30</v>
      </c>
      <c r="G42" s="8">
        <v>60000</v>
      </c>
      <c r="H42" s="8">
        <v>1722</v>
      </c>
      <c r="I42" s="8">
        <v>3486.68</v>
      </c>
      <c r="J42" s="8">
        <v>1824</v>
      </c>
      <c r="K42" s="8">
        <v>225</v>
      </c>
      <c r="L42" s="8">
        <f t="shared" si="5"/>
        <v>7257.68</v>
      </c>
      <c r="M42" s="8">
        <f t="shared" si="6"/>
        <v>52742.32</v>
      </c>
    </row>
    <row r="43" spans="1:16" ht="21.95" customHeight="1" x14ac:dyDescent="0.25">
      <c r="A43" s="4">
        <v>22</v>
      </c>
      <c r="B43" s="10" t="s">
        <v>38</v>
      </c>
      <c r="C43" s="9" t="s">
        <v>20</v>
      </c>
      <c r="D43" s="6">
        <v>45962</v>
      </c>
      <c r="E43" s="6">
        <v>46142</v>
      </c>
      <c r="F43" s="10" t="s">
        <v>39</v>
      </c>
      <c r="G43" s="8">
        <v>45000</v>
      </c>
      <c r="H43" s="8">
        <v>1291.5</v>
      </c>
      <c r="I43" s="8">
        <v>1148.33</v>
      </c>
      <c r="J43" s="8">
        <v>1368</v>
      </c>
      <c r="K43" s="8">
        <v>25</v>
      </c>
      <c r="L43" s="8">
        <f t="shared" si="5"/>
        <v>3832.83</v>
      </c>
      <c r="M43" s="8">
        <f t="shared" si="6"/>
        <v>41167.17</v>
      </c>
    </row>
    <row r="44" spans="1:16" ht="7.5" customHeight="1" x14ac:dyDescent="0.25">
      <c r="A44" s="13"/>
      <c r="C44" s="14"/>
      <c r="D44" s="15"/>
      <c r="E44" s="15"/>
      <c r="G44" s="16"/>
      <c r="H44" s="16"/>
      <c r="I44" s="16"/>
      <c r="J44" s="16"/>
      <c r="K44" s="16"/>
      <c r="L44" s="16"/>
      <c r="M44" s="16"/>
    </row>
    <row r="45" spans="1:16" ht="21.95" customHeight="1" x14ac:dyDescent="0.25">
      <c r="A45" s="30" t="s">
        <v>40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P45" s="1"/>
    </row>
    <row r="46" spans="1:16" ht="1.5" customHeight="1" x14ac:dyDescent="0.2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6" ht="21.95" customHeight="1" x14ac:dyDescent="0.25">
      <c r="A47" s="4">
        <v>23</v>
      </c>
      <c r="B47" s="10" t="s">
        <v>41</v>
      </c>
      <c r="C47" s="9" t="s">
        <v>20</v>
      </c>
      <c r="D47" s="6">
        <v>46054</v>
      </c>
      <c r="E47" s="6">
        <v>46234</v>
      </c>
      <c r="F47" s="10" t="s">
        <v>42</v>
      </c>
      <c r="G47" s="8">
        <v>105000</v>
      </c>
      <c r="H47" s="8">
        <v>3013.5</v>
      </c>
      <c r="I47" s="8">
        <v>13281.49</v>
      </c>
      <c r="J47" s="8">
        <v>3192</v>
      </c>
      <c r="K47" s="8">
        <v>2932.94</v>
      </c>
      <c r="L47" s="8">
        <f>SUM(H47:K47)</f>
        <v>22419.929999999997</v>
      </c>
      <c r="M47" s="8">
        <f>G47-L47</f>
        <v>82580.070000000007</v>
      </c>
    </row>
    <row r="48" spans="1:16" ht="21.95" customHeight="1" x14ac:dyDescent="0.25">
      <c r="A48" s="4">
        <v>24</v>
      </c>
      <c r="B48" s="10" t="s">
        <v>80</v>
      </c>
      <c r="C48" s="9" t="s">
        <v>14</v>
      </c>
      <c r="D48" s="6">
        <v>46054</v>
      </c>
      <c r="E48" s="6">
        <v>46234</v>
      </c>
      <c r="F48" s="10" t="s">
        <v>56</v>
      </c>
      <c r="G48" s="8">
        <v>50000</v>
      </c>
      <c r="H48" s="8">
        <v>1435</v>
      </c>
      <c r="I48" s="8">
        <v>1854</v>
      </c>
      <c r="J48" s="8">
        <v>1520</v>
      </c>
      <c r="K48" s="8">
        <v>25</v>
      </c>
      <c r="L48" s="8">
        <f>SUM(H48:K48)</f>
        <v>4834</v>
      </c>
      <c r="M48" s="8">
        <f>G48-L48</f>
        <v>45166</v>
      </c>
    </row>
    <row r="49" spans="1:13" ht="21.95" customHeight="1" x14ac:dyDescent="0.25">
      <c r="A49" s="30" t="s">
        <v>43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ht="9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27.75" customHeight="1" x14ac:dyDescent="0.25">
      <c r="A51" s="4">
        <v>25</v>
      </c>
      <c r="B51" s="10" t="s">
        <v>44</v>
      </c>
      <c r="C51" s="9" t="s">
        <v>20</v>
      </c>
      <c r="D51" s="6">
        <v>46054</v>
      </c>
      <c r="E51" s="6">
        <v>46234</v>
      </c>
      <c r="F51" s="11" t="s">
        <v>79</v>
      </c>
      <c r="G51" s="8">
        <v>90000</v>
      </c>
      <c r="H51" s="8">
        <v>2583</v>
      </c>
      <c r="I51" s="8">
        <v>9753.1200000000008</v>
      </c>
      <c r="J51" s="8">
        <v>2736</v>
      </c>
      <c r="K51" s="8">
        <v>5225</v>
      </c>
      <c r="L51" s="8">
        <f>SUM(H51:K51)</f>
        <v>20297.120000000003</v>
      </c>
      <c r="M51" s="8">
        <f>G51-L51</f>
        <v>69702.880000000005</v>
      </c>
    </row>
    <row r="52" spans="1:13" ht="21.95" customHeight="1" x14ac:dyDescent="0.25">
      <c r="A52" s="17"/>
      <c r="B52" s="18"/>
      <c r="C52" s="19"/>
      <c r="D52" s="20"/>
      <c r="E52" s="20"/>
      <c r="F52" s="18"/>
      <c r="G52" s="21"/>
      <c r="H52" s="21"/>
      <c r="I52" s="21"/>
      <c r="J52" s="21"/>
      <c r="K52" s="21"/>
      <c r="L52" s="21"/>
      <c r="M52" s="22"/>
    </row>
    <row r="53" spans="1:13" ht="21.95" customHeight="1" x14ac:dyDescent="0.25">
      <c r="A53" s="30" t="s">
        <v>45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2.2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21.95" customHeight="1" x14ac:dyDescent="0.25">
      <c r="A55" s="4">
        <v>26</v>
      </c>
      <c r="B55" s="10" t="s">
        <v>46</v>
      </c>
      <c r="C55" s="9" t="s">
        <v>20</v>
      </c>
      <c r="D55" s="6">
        <v>46054</v>
      </c>
      <c r="E55" s="6">
        <v>46234</v>
      </c>
      <c r="F55" s="10" t="s">
        <v>47</v>
      </c>
      <c r="G55" s="8">
        <v>32500</v>
      </c>
      <c r="H55" s="8">
        <v>932.75</v>
      </c>
      <c r="I55" s="8">
        <v>0</v>
      </c>
      <c r="J55" s="8">
        <v>988</v>
      </c>
      <c r="K55" s="8">
        <v>25</v>
      </c>
      <c r="L55" s="8">
        <f>SUM(H55:K55)</f>
        <v>1945.75</v>
      </c>
      <c r="M55" s="8">
        <f>G55-L55</f>
        <v>30554.25</v>
      </c>
    </row>
    <row r="56" spans="1:13" ht="21.95" customHeight="1" x14ac:dyDescent="0.25">
      <c r="A56" s="4">
        <v>27</v>
      </c>
      <c r="B56" s="10" t="s">
        <v>68</v>
      </c>
      <c r="C56" s="9" t="s">
        <v>20</v>
      </c>
      <c r="D56" s="12">
        <v>45809</v>
      </c>
      <c r="E56" s="12">
        <v>45991</v>
      </c>
      <c r="F56" s="10" t="s">
        <v>69</v>
      </c>
      <c r="G56" s="8">
        <v>45000</v>
      </c>
      <c r="H56" s="8">
        <v>1291.5</v>
      </c>
      <c r="I56" s="8">
        <v>1148.33</v>
      </c>
      <c r="J56" s="8">
        <v>1368</v>
      </c>
      <c r="K56" s="8">
        <v>25</v>
      </c>
      <c r="L56" s="8">
        <f>SUM(H56:K56)</f>
        <v>3832.83</v>
      </c>
      <c r="M56" s="8">
        <f>G56-L56</f>
        <v>41167.17</v>
      </c>
    </row>
    <row r="57" spans="1:13" ht="21.95" customHeight="1" x14ac:dyDescent="0.25">
      <c r="A57" s="30" t="s">
        <v>48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ht="0.7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ht="21.95" customHeight="1" x14ac:dyDescent="0.25">
      <c r="A59" s="23">
        <v>28</v>
      </c>
      <c r="B59" s="23" t="s">
        <v>49</v>
      </c>
      <c r="C59" s="23" t="s">
        <v>20</v>
      </c>
      <c r="D59" s="6">
        <v>46054</v>
      </c>
      <c r="E59" s="6">
        <v>46234</v>
      </c>
      <c r="F59" s="24" t="s">
        <v>50</v>
      </c>
      <c r="G59" s="8">
        <v>70000</v>
      </c>
      <c r="H59" s="8">
        <v>2009</v>
      </c>
      <c r="I59" s="8">
        <v>5368.48</v>
      </c>
      <c r="J59" s="8">
        <v>2128</v>
      </c>
      <c r="K59" s="8">
        <v>58240.67</v>
      </c>
      <c r="L59" s="8">
        <f t="shared" ref="L59:L60" si="7">SUM(H59:K59)</f>
        <v>67746.149999999994</v>
      </c>
      <c r="M59" s="8">
        <f>G59-L59</f>
        <v>2253.8500000000058</v>
      </c>
    </row>
    <row r="60" spans="1:13" ht="21.95" customHeight="1" x14ac:dyDescent="0.25">
      <c r="A60" s="23">
        <v>29</v>
      </c>
      <c r="B60" s="23" t="s">
        <v>51</v>
      </c>
      <c r="C60" s="23" t="s">
        <v>14</v>
      </c>
      <c r="D60" s="6">
        <v>46054</v>
      </c>
      <c r="E60" s="6">
        <v>46234</v>
      </c>
      <c r="F60" s="24" t="s">
        <v>52</v>
      </c>
      <c r="G60" s="8">
        <v>62000</v>
      </c>
      <c r="H60" s="8">
        <v>1779.4</v>
      </c>
      <c r="I60" s="8">
        <v>3863.04</v>
      </c>
      <c r="J60" s="8">
        <v>1884.8</v>
      </c>
      <c r="K60" s="8">
        <v>25</v>
      </c>
      <c r="L60" s="8">
        <f t="shared" si="7"/>
        <v>7552.2400000000007</v>
      </c>
      <c r="M60" s="8">
        <f t="shared" ref="M60" si="8">G60-L60</f>
        <v>54447.76</v>
      </c>
    </row>
    <row r="61" spans="1:13" ht="21.95" customHeight="1" x14ac:dyDescent="0.25">
      <c r="A61" s="23">
        <v>30</v>
      </c>
      <c r="B61" s="10" t="s">
        <v>53</v>
      </c>
      <c r="C61" s="9" t="s">
        <v>20</v>
      </c>
      <c r="D61" s="6">
        <v>46054</v>
      </c>
      <c r="E61" s="6">
        <v>46234</v>
      </c>
      <c r="F61" s="10" t="s">
        <v>30</v>
      </c>
      <c r="G61" s="8">
        <v>75000</v>
      </c>
      <c r="H61" s="8">
        <v>2152.5</v>
      </c>
      <c r="I61" s="8">
        <v>6309.38</v>
      </c>
      <c r="J61" s="8">
        <v>2280</v>
      </c>
      <c r="K61" s="8">
        <v>830.01</v>
      </c>
      <c r="L61" s="8">
        <f t="shared" ref="L61" si="9">SUM(H61:K61)</f>
        <v>11571.890000000001</v>
      </c>
      <c r="M61" s="8">
        <f t="shared" ref="M61" si="10">G61-L61</f>
        <v>63428.11</v>
      </c>
    </row>
    <row r="62" spans="1:13" ht="21.95" customHeight="1" x14ac:dyDescent="0.25">
      <c r="A62" s="30" t="s">
        <v>54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 ht="2.2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ht="21.95" customHeight="1" x14ac:dyDescent="0.25">
      <c r="A64" s="4">
        <v>31</v>
      </c>
      <c r="B64" s="10" t="s">
        <v>55</v>
      </c>
      <c r="C64" s="9" t="s">
        <v>14</v>
      </c>
      <c r="D64" s="6">
        <v>46054</v>
      </c>
      <c r="E64" s="6">
        <v>46234</v>
      </c>
      <c r="F64" s="10" t="s">
        <v>56</v>
      </c>
      <c r="G64" s="8">
        <v>60000</v>
      </c>
      <c r="H64" s="8">
        <v>1722</v>
      </c>
      <c r="I64" s="8">
        <v>3486.68</v>
      </c>
      <c r="J64" s="8">
        <v>1824</v>
      </c>
      <c r="K64" s="8">
        <v>225</v>
      </c>
      <c r="L64" s="8">
        <f>SUM(H64:K64)</f>
        <v>7257.68</v>
      </c>
      <c r="M64" s="8">
        <f>G64-L64</f>
        <v>52742.32</v>
      </c>
    </row>
    <row r="65" spans="1:13" ht="21.95" customHeight="1" x14ac:dyDescent="0.25">
      <c r="A65" s="32" t="s">
        <v>57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4"/>
    </row>
    <row r="66" spans="1:13" ht="3.75" customHeight="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3" ht="21.95" customHeight="1" x14ac:dyDescent="0.25">
      <c r="A67" s="4">
        <v>32</v>
      </c>
      <c r="B67" s="25" t="s">
        <v>58</v>
      </c>
      <c r="C67" s="4" t="s">
        <v>20</v>
      </c>
      <c r="D67" s="6">
        <v>46054</v>
      </c>
      <c r="E67" s="6">
        <v>46234</v>
      </c>
      <c r="F67" s="10" t="s">
        <v>59</v>
      </c>
      <c r="G67" s="8">
        <v>39000</v>
      </c>
      <c r="H67" s="8">
        <v>1119.3</v>
      </c>
      <c r="I67" s="8">
        <v>301.52</v>
      </c>
      <c r="J67" s="8">
        <v>1185.5999999999999</v>
      </c>
      <c r="K67" s="8">
        <v>9985</v>
      </c>
      <c r="L67" s="8">
        <f>SUM(H67:K67)</f>
        <v>12591.42</v>
      </c>
      <c r="M67" s="8">
        <f>G67-L67</f>
        <v>26408.58</v>
      </c>
    </row>
    <row r="68" spans="1:13" ht="15" customHeight="1" x14ac:dyDescent="0.25">
      <c r="A68" s="2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7"/>
    </row>
    <row r="69" spans="1:13" ht="21.95" customHeight="1" x14ac:dyDescent="0.25">
      <c r="A69" s="38" t="s">
        <v>60</v>
      </c>
      <c r="B69" s="38"/>
      <c r="C69" s="38"/>
      <c r="D69" s="38"/>
      <c r="E69" s="38"/>
      <c r="F69" s="38"/>
      <c r="G69" s="28">
        <f>SUM(G7,G8,G11,G12,G15,G16,G17,G20,G22,G23,G26,G27,G28,G31,G33,G34,G38,G39,G40,G41,G42,G43,G47,G48,G51,G55,G56,G59,G60,G61,G64,G67)</f>
        <v>2093500</v>
      </c>
      <c r="H69" s="28">
        <f>SUM(H16,H11,H12,,H20,H22,H23,H26,H27,H28,H31,H33,H48,H38:H43,H47,H51,H57:H61,H64,H67,H55,H56,H8,H7,H15,H17,H34)</f>
        <v>60083.450000000012</v>
      </c>
      <c r="I69" s="28">
        <f>SUM(I67:I68,I7,I8,I11,I12,I15,I16,I17,I20,I22,I23,I26,I27,I28,I31,I33,I34,I38,I39,I40,I41,I42,I43,I47,I48,I51,I55,I56,I59,I60,I61,I64)</f>
        <v>159138.04999999999</v>
      </c>
      <c r="J69" s="28">
        <f>SUM(J7:J8,J11:J12,J20,J22,J23,J26:J28,J31,J33,J48,J38:J43,J47,J51,J55,J56,J59:J61,J64,J67,J15:J17,J34)</f>
        <v>63642.400000000001</v>
      </c>
      <c r="K69" s="28">
        <f>SUM(K7:K8,K11:K12,,K20,K22,K23,K26:K28,K31,K33,K48,K38:K43,K47,K51,K55,K56,K59:K61,K64,K67,K15:K17,K34)</f>
        <v>115985.87</v>
      </c>
      <c r="L69" s="28">
        <f>SUM(L7:L8,L11:L12,,L20,L22,L23,L26:L28,L31,L33,L48,L38:L43,L47,L51,L55,L56,L59:L61,L64,L67,L15:L17,L34)</f>
        <v>398849.76999999996</v>
      </c>
      <c r="M69" s="28">
        <f>SUM(M7:M8,M11:M12,,M20,M22,M23,M26:M28,M31,M33,M48,M38:M43,M47,M51,M55,M56,M59:M61,M64,M67,M15:M17,M34)</f>
        <v>1694650.2300000002</v>
      </c>
    </row>
    <row r="70" spans="1:13" ht="21.95" customHeight="1" x14ac:dyDescent="0.25">
      <c r="A70" s="2"/>
      <c r="B70" s="2"/>
      <c r="C70" s="2"/>
      <c r="D70" s="2"/>
      <c r="E70" s="2"/>
      <c r="F70" s="2"/>
      <c r="G70" s="2"/>
      <c r="H70" s="2"/>
      <c r="I70" s="29"/>
      <c r="J70" s="2"/>
      <c r="K70" s="2"/>
      <c r="L70" s="2"/>
      <c r="M70" s="2"/>
    </row>
    <row r="71" spans="1:13" ht="21.9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21.95" customHeight="1" x14ac:dyDescent="0.25">
      <c r="A72" s="2"/>
      <c r="B72" s="2"/>
      <c r="C72" s="2"/>
      <c r="D72" s="2"/>
      <c r="E72" s="2"/>
      <c r="F72" s="2"/>
      <c r="G72" s="2"/>
      <c r="H72" s="2" t="s">
        <v>87</v>
      </c>
      <c r="I72" s="2"/>
      <c r="J72" s="2"/>
      <c r="K72" s="2"/>
      <c r="L72" s="2"/>
      <c r="M72" s="2"/>
    </row>
    <row r="73" spans="1:13" ht="21.9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21.9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21.9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21.9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21.9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21.9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21.9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21.9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21.9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21.9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21.9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21.9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21.9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21.9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21.9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21.9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21.9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21.9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21.9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21.9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21.9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21.9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21.9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21.9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21.9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21.9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21.9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21.9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21.9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21.9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21.9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21.9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21.9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21.9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21.9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21.9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21.9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21.9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21.9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21.9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21.9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21.9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21.9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21.9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21.9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21.9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21.9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21.9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21.9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21.9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21.9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21.9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21.9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21.9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21.9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21.9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21.9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21.9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21.9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21.9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21.9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21.9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21.9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21.9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21.9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21.9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21.9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21.9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21.9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21.9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21.9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21.9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21.9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21.9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21.9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21.9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21.9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21.9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21.9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21.9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21.9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21.9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21.9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21.9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21.9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21.9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21.9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21.9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21.9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21.9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21.9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21.9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21.9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21.9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21.9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21.9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21.9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21.9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21.9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21.9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21.9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21.9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21.9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21.9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21.9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21.9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21.9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21.9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21.9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21.9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21.9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21.9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21.9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21.9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21.9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21.9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21.9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21.9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21.9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21.9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21.9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21.9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21.9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21.9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21.9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21.9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21.9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21.9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21.9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21.9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21.9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21.9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21.9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21.9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21.9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21.9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21.9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21.9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21.9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21.9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21.9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21.9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21.9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21.9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21.9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</sheetData>
  <mergeCells count="19">
    <mergeCell ref="A21:M21"/>
    <mergeCell ref="A32:M32"/>
    <mergeCell ref="A18:M19"/>
    <mergeCell ref="A1:M3"/>
    <mergeCell ref="D4:E4"/>
    <mergeCell ref="A5:M6"/>
    <mergeCell ref="A9:M10"/>
    <mergeCell ref="A13:M14"/>
    <mergeCell ref="A57:M58"/>
    <mergeCell ref="A62:M63"/>
    <mergeCell ref="A65:M66"/>
    <mergeCell ref="A69:F69"/>
    <mergeCell ref="A24:M25"/>
    <mergeCell ref="A29:M30"/>
    <mergeCell ref="A36:M37"/>
    <mergeCell ref="A45:M46"/>
    <mergeCell ref="A49:M50"/>
    <mergeCell ref="A53:M54"/>
    <mergeCell ref="A35:M35"/>
  </mergeCells>
  <printOptions horizontalCentered="1"/>
  <pageMargins left="0.36" right="0.37" top="1.05" bottom="0.55000000000000004" header="0.13" footer="0.23622047244094491"/>
  <pageSetup scale="65" fitToHeight="0" orientation="landscape" r:id="rId1"/>
  <headerFooter>
    <oddHeader>&amp;C&amp;G</oddHeader>
    <oddFooter>Página &amp;P</oddFooter>
  </headerFooter>
  <rowBreaks count="1" manualBreakCount="1">
    <brk id="35" max="12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2026-09-02T18:33:33Z</cp:lastPrinted>
  <dcterms:created xsi:type="dcterms:W3CDTF">2023-09-13T18:38:24Z</dcterms:created>
  <dcterms:modified xsi:type="dcterms:W3CDTF">2026-09-02T18:40:32Z</dcterms:modified>
</cp:coreProperties>
</file>